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10" windowWidth="14700" windowHeight="8445" activeTab="1"/>
  </bookViews>
  <sheets>
    <sheet name="список" sheetId="1" r:id="rId1"/>
    <sheet name="отчёт" sheetId="2" r:id="rId2"/>
    <sheet name="данные" sheetId="3" r:id="rId3"/>
  </sheets>
  <definedNames>
    <definedName name="_xlnm.Print_Titles" localSheetId="0">'список'!$1:$5</definedName>
  </definedNames>
  <calcPr fullCalcOnLoad="1"/>
</workbook>
</file>

<file path=xl/sharedStrings.xml><?xml version="1.0" encoding="utf-8"?>
<sst xmlns="http://schemas.openxmlformats.org/spreadsheetml/2006/main" count="116" uniqueCount="95">
  <si>
    <t>Номер</t>
  </si>
  <si>
    <t>Документ</t>
  </si>
  <si>
    <t>Вар-т</t>
  </si>
  <si>
    <t>% верных</t>
  </si>
  <si>
    <t>Часть А</t>
  </si>
  <si>
    <t>Часть С</t>
  </si>
  <si>
    <t>Балл из 100</t>
  </si>
  <si>
    <t>Балл из 5</t>
  </si>
  <si>
    <t>Класс</t>
  </si>
  <si>
    <t>Серия</t>
  </si>
  <si>
    <t>Чаcть B</t>
  </si>
  <si>
    <t>Ф. И. О.</t>
  </si>
  <si>
    <t>Рей-тинг</t>
  </si>
  <si>
    <t>Пункт тест-я</t>
  </si>
  <si>
    <t>Код школы</t>
  </si>
  <si>
    <t>Номер ауд.</t>
  </si>
  <si>
    <t>Служ. отметка</t>
  </si>
  <si>
    <t>Верных ответов</t>
  </si>
  <si>
    <t>Отчет сформирован: 22.10.2004 в 10:43:55</t>
  </si>
  <si>
    <t>Оценка</t>
  </si>
  <si>
    <t>Всего</t>
  </si>
  <si>
    <t xml:space="preserve">Средняя оценка  </t>
  </si>
  <si>
    <t xml:space="preserve">Всего экзаменуемых   </t>
  </si>
  <si>
    <t>-</t>
  </si>
  <si>
    <t>Протокол проверки результатов Единого государственного экзамена.</t>
  </si>
  <si>
    <t>РЦОИ Ульяновской области</t>
  </si>
  <si>
    <t>Выполнение заданий</t>
  </si>
  <si>
    <t>ЭТО СЛУЖЕБНАЯ ВКЛАДКА</t>
  </si>
  <si>
    <t>Распределение участников экзамена по школьным оценкам</t>
  </si>
  <si>
    <t>Средний первичный балл</t>
  </si>
  <si>
    <t>Средний первичный балл за часть А</t>
  </si>
  <si>
    <t>Средний первичный балл за часть В</t>
  </si>
  <si>
    <t>Средний первичный балл за часть С</t>
  </si>
  <si>
    <t>Параметр</t>
  </si>
  <si>
    <t>Значение</t>
  </si>
  <si>
    <t>Статистические параметры экзамена</t>
  </si>
  <si>
    <t>Количество экзаменуемых</t>
  </si>
  <si>
    <t xml:space="preserve">Средний процент   </t>
  </si>
  <si>
    <t>Диапазон процентов</t>
  </si>
  <si>
    <t>Максимальный процент</t>
  </si>
  <si>
    <t>Минимальный процент</t>
  </si>
  <si>
    <t>Количество набравших 100%</t>
  </si>
  <si>
    <t>Отклонение от среднего % региона</t>
  </si>
  <si>
    <t>Распределение участников экзамена по проценту выполнения работы</t>
  </si>
  <si>
    <t>2017303578561</t>
  </si>
  <si>
    <t>0.0</t>
  </si>
  <si>
    <t>2017302555617</t>
  </si>
  <si>
    <t>2017304605853</t>
  </si>
  <si>
    <t>2017302555631</t>
  </si>
  <si>
    <t>2017301541949</t>
  </si>
  <si>
    <t>2017303587167</t>
  </si>
  <si>
    <t>2017303578394</t>
  </si>
  <si>
    <t>2017303576598</t>
  </si>
  <si>
    <t>2017304605884</t>
  </si>
  <si>
    <t>2017303578448</t>
  </si>
  <si>
    <t>2017301541901</t>
  </si>
  <si>
    <t>2017304605815</t>
  </si>
  <si>
    <t>2017304605778</t>
  </si>
  <si>
    <t>2017302555518</t>
  </si>
  <si>
    <t>2017302555532</t>
  </si>
  <si>
    <t>2017302555686</t>
  </si>
  <si>
    <t>2017301541994</t>
  </si>
  <si>
    <t>Математика 9 класс (ТДТ)</t>
  </si>
  <si>
    <t>МОУ Старомостякская СОШ (016003) (13.03.2015)</t>
  </si>
  <si>
    <t>+16.93</t>
  </si>
  <si>
    <t>17.88</t>
  </si>
  <si>
    <t>0.00</t>
  </si>
  <si>
    <t>15.35</t>
  </si>
  <si>
    <t>2.53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</si>
  <si>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</si>
  <si>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</si>
  <si>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</si>
  <si>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</si>
  <si>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</si>
  <si>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</si>
  <si>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</si>
  <si>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</si>
  <si>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</si>
  <si>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</si>
  <si>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</si>
  <si>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</si>
  <si>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</si>
  <si>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</si>
  <si>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</si>
  <si>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</si>
  <si>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</si>
  <si>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</si>
  <si>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</si>
  <si>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</si>
  <si>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C1</t>
  </si>
  <si>
    <t>C2</t>
  </si>
  <si>
    <t>C3</t>
  </si>
  <si>
    <t>C4</t>
  </si>
  <si>
    <t>C5</t>
  </si>
  <si>
    <t>C6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</si>
</sst>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\ 000"/>
    <numFmt numFmtId="166" formatCode="\ _00"/>
    <numFmt numFmtId="167" formatCode="\ _900"/>
    <numFmt numFmtId="168" formatCode="#00"/>
    <numFmt numFmtId="169" formatCode="____#00"/>
    <numFmt numFmtId="170" formatCode="\ #00"/>
    <numFmt numFmtId="171" formatCode="#######00"/>
    <numFmt numFmtId="172" formatCode="###,###,#00"/>
    <numFmt numFmtId="173" formatCode="&quot;   &quot;#00"/>
    <numFmt numFmtId="174" formatCode="&quot;     &quot;#00"/>
    <numFmt numFmtId="175" formatCode="&quot;        &quot;#00"/>
    <numFmt numFmtId="176" formatCode="&quot;       &quot;#00"/>
    <numFmt numFmtId="177" formatCode="&quot;      &quot;#00"/>
    <numFmt numFmtId="178" formatCode="&quot;          &quot;#00"/>
    <numFmt numFmtId="179" formatCode="&quot;           &quot;#00"/>
    <numFmt numFmtId="180" formatCode="&quot;            &quot;#00"/>
    <numFmt numFmtId="181" formatCode="0.0%"/>
  </numFmts>
  <fonts count="36">
    <font>
      <sz val="10"/>
      <name val="Arial Cyr"/>
      <family val="0"/>
    </font>
    <font>
      <i/>
      <sz val="20"/>
      <name val="Arial"/>
      <family val="2"/>
    </font>
    <font>
      <b/>
      <i/>
      <sz val="10"/>
      <name val="Arial Cyr"/>
      <family val="2"/>
    </font>
    <font>
      <i/>
      <sz val="10"/>
      <name val="Arial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i/>
      <sz val="12"/>
      <name val="Arial Cyr"/>
      <family val="2"/>
    </font>
    <font>
      <sz val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8.75"/>
      <color indexed="8"/>
      <name val="Arial Cyr"/>
      <family val="0"/>
    </font>
    <font>
      <b/>
      <sz val="8.75"/>
      <color indexed="8"/>
      <name val="Arial CYR"/>
      <family val="0"/>
    </font>
    <font>
      <sz val="7"/>
      <color indexed="8"/>
      <name val="Arial CYR"/>
      <family val="0"/>
    </font>
    <font>
      <b/>
      <sz val="8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81" fontId="0" fillId="0" borderId="11" xfId="0" applyNumberFormat="1" applyBorder="1" applyAlignment="1">
      <alignment horizontal="center"/>
    </xf>
    <xf numFmtId="0" fontId="1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vertical="center"/>
    </xf>
    <xf numFmtId="49" fontId="0" fillId="0" borderId="0" xfId="0" applyNumberFormat="1" applyAlignment="1">
      <alignment/>
    </xf>
    <xf numFmtId="49" fontId="3" fillId="0" borderId="1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365"/>
          <c:w val="0.9485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список!$X$5:$AG$5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список!$X$4:$AG$4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11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1886091"/>
        <c:axId val="62757092"/>
      </c:barChart>
      <c:catAx>
        <c:axId val="21886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диапазон процентов выполнения работы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&quot;           &quot;#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57092"/>
        <c:crosses val="autoZero"/>
        <c:auto val="1"/>
        <c:lblOffset val="100"/>
        <c:tickLblSkip val="1"/>
        <c:noMultiLvlLbl val="0"/>
      </c:catAx>
      <c:valAx>
        <c:axId val="62757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количество экзаменуемых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8609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585"/>
          <c:h val="0.928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данные!$A$1:$A$26</c:f>
              <c:strCache>
                <c:ptCount val="26"/>
                <c:pt idx="0">
                  <c:v>B1</c:v>
                </c:pt>
                <c:pt idx="1">
                  <c:v>B2</c:v>
                </c:pt>
                <c:pt idx="2">
                  <c:v>B3</c:v>
                </c:pt>
                <c:pt idx="3">
                  <c:v>B4</c:v>
                </c:pt>
                <c:pt idx="4">
                  <c:v>B5</c:v>
                </c:pt>
                <c:pt idx="5">
                  <c:v>B6</c:v>
                </c:pt>
                <c:pt idx="6">
                  <c:v>B7</c:v>
                </c:pt>
                <c:pt idx="7">
                  <c:v>B8</c:v>
                </c:pt>
                <c:pt idx="8">
                  <c:v>B9</c:v>
                </c:pt>
                <c:pt idx="9">
                  <c:v>B10</c:v>
                </c:pt>
                <c:pt idx="10">
                  <c:v>B11</c:v>
                </c:pt>
                <c:pt idx="11">
                  <c:v>B12</c:v>
                </c:pt>
                <c:pt idx="12">
                  <c:v>B13</c:v>
                </c:pt>
                <c:pt idx="13">
                  <c:v>B14</c:v>
                </c:pt>
                <c:pt idx="14">
                  <c:v>B15</c:v>
                </c:pt>
                <c:pt idx="15">
                  <c:v>B16</c:v>
                </c:pt>
                <c:pt idx="16">
                  <c:v>B17</c:v>
                </c:pt>
                <c:pt idx="17">
                  <c:v>B18</c:v>
                </c:pt>
                <c:pt idx="18">
                  <c:v>B19</c:v>
                </c:pt>
                <c:pt idx="19">
                  <c:v>B20</c:v>
                </c:pt>
                <c:pt idx="20">
                  <c:v>C1</c:v>
                </c:pt>
                <c:pt idx="21">
                  <c:v>C2</c:v>
                </c:pt>
                <c:pt idx="22">
                  <c:v>C3</c:v>
                </c:pt>
                <c:pt idx="23">
                  <c:v>C4</c:v>
                </c:pt>
                <c:pt idx="24">
                  <c:v>C5</c:v>
                </c:pt>
                <c:pt idx="25">
                  <c:v>C6</c:v>
                </c:pt>
              </c:strCache>
            </c:strRef>
          </c:cat>
          <c:val>
            <c:numRef>
              <c:f>данные!$B$1:$B$26</c:f>
              <c:numCache>
                <c:ptCount val="26"/>
                <c:pt idx="0">
                  <c:v>0.9411764705882353</c:v>
                </c:pt>
                <c:pt idx="1">
                  <c:v>0.9411764705882353</c:v>
                </c:pt>
                <c:pt idx="2">
                  <c:v>0.7647058823529411</c:v>
                </c:pt>
                <c:pt idx="3">
                  <c:v>0.5882352941176471</c:v>
                </c:pt>
                <c:pt idx="4">
                  <c:v>0.8235294117647058</c:v>
                </c:pt>
                <c:pt idx="5">
                  <c:v>0.9411764705882353</c:v>
                </c:pt>
                <c:pt idx="6">
                  <c:v>0.8235294117647058</c:v>
                </c:pt>
                <c:pt idx="7">
                  <c:v>0.8823529411764706</c:v>
                </c:pt>
                <c:pt idx="8">
                  <c:v>0.7647058823529411</c:v>
                </c:pt>
                <c:pt idx="9">
                  <c:v>0.5882352941176471</c:v>
                </c:pt>
                <c:pt idx="10">
                  <c:v>1</c:v>
                </c:pt>
                <c:pt idx="11">
                  <c:v>1</c:v>
                </c:pt>
                <c:pt idx="12">
                  <c:v>0.7647058823529411</c:v>
                </c:pt>
                <c:pt idx="13">
                  <c:v>0.7647058823529411</c:v>
                </c:pt>
                <c:pt idx="14">
                  <c:v>0.8235294117647058</c:v>
                </c:pt>
                <c:pt idx="15">
                  <c:v>0.7058823529411765</c:v>
                </c:pt>
                <c:pt idx="16">
                  <c:v>0.5294117647058824</c:v>
                </c:pt>
                <c:pt idx="17">
                  <c:v>0.6470588235294118</c:v>
                </c:pt>
                <c:pt idx="18">
                  <c:v>0.7058823529411765</c:v>
                </c:pt>
                <c:pt idx="19">
                  <c:v>0.35294117647058826</c:v>
                </c:pt>
                <c:pt idx="20">
                  <c:v>0.35294117647058826</c:v>
                </c:pt>
                <c:pt idx="21">
                  <c:v>0.11764705882352941</c:v>
                </c:pt>
                <c:pt idx="22">
                  <c:v>0.14705882352941177</c:v>
                </c:pt>
                <c:pt idx="23">
                  <c:v>0.29411764705882354</c:v>
                </c:pt>
                <c:pt idx="24">
                  <c:v>0.09803921568627451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27942917"/>
        <c:axId val="50159662"/>
      </c:lineChart>
      <c:catAx>
        <c:axId val="27942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Номера заданий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159662"/>
        <c:crosses val="autoZero"/>
        <c:auto val="1"/>
        <c:lblOffset val="100"/>
        <c:tickLblSkip val="1"/>
        <c:noMultiLvlLbl val="0"/>
      </c:catAx>
      <c:valAx>
        <c:axId val="5015966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коэффициент выполнения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4291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19050</xdr:rowOff>
    </xdr:from>
    <xdr:to>
      <xdr:col>11</xdr:col>
      <xdr:colOff>676275</xdr:colOff>
      <xdr:row>36</xdr:row>
      <xdr:rowOff>152400</xdr:rowOff>
    </xdr:to>
    <xdr:graphicFrame>
      <xdr:nvGraphicFramePr>
        <xdr:cNvPr id="1" name="Диаграмма 2"/>
        <xdr:cNvGraphicFramePr/>
      </xdr:nvGraphicFramePr>
      <xdr:xfrm>
        <a:off x="9525" y="3905250"/>
        <a:ext cx="69818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47625</xdr:rowOff>
    </xdr:from>
    <xdr:to>
      <xdr:col>11</xdr:col>
      <xdr:colOff>676275</xdr:colOff>
      <xdr:row>55</xdr:row>
      <xdr:rowOff>152400</xdr:rowOff>
    </xdr:to>
    <xdr:graphicFrame>
      <xdr:nvGraphicFramePr>
        <xdr:cNvPr id="2" name="Диаграмма 3"/>
        <xdr:cNvGraphicFramePr/>
      </xdr:nvGraphicFramePr>
      <xdr:xfrm>
        <a:off x="0" y="7229475"/>
        <a:ext cx="69913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C1">
      <selection activeCell="S6" sqref="S6"/>
    </sheetView>
  </sheetViews>
  <sheetFormatPr defaultColWidth="9.00390625" defaultRowHeight="12.75"/>
  <cols>
    <col min="1" max="1" width="6.875" style="4" customWidth="1"/>
    <col min="2" max="2" width="36.00390625" style="43" customWidth="1"/>
    <col min="3" max="3" width="8.625" style="6" customWidth="1"/>
    <col min="4" max="4" width="8.625" style="7" customWidth="1"/>
    <col min="5" max="5" width="6.375" style="6" customWidth="1"/>
    <col min="6" max="6" width="9.75390625" style="6" customWidth="1"/>
    <col min="7" max="8" width="9.125" style="6" customWidth="1"/>
    <col min="9" max="9" width="6.875" style="6" customWidth="1"/>
    <col min="10" max="10" width="7.125" style="6" customWidth="1"/>
    <col min="11" max="11" width="6.875" style="6" customWidth="1"/>
    <col min="12" max="12" width="9.125" style="6" customWidth="1"/>
    <col min="13" max="13" width="9.125" style="7" customWidth="1"/>
    <col min="14" max="16" width="9.125" style="6" customWidth="1"/>
    <col min="17" max="17" width="12.25390625" style="6" customWidth="1"/>
    <col min="18" max="18" width="9.125" style="6" customWidth="1"/>
  </cols>
  <sheetData>
    <row r="1" spans="1:18" ht="12.75">
      <c r="A1" s="5" t="s">
        <v>24</v>
      </c>
      <c r="R1" s="4" t="s">
        <v>18</v>
      </c>
    </row>
    <row r="2" spans="1:5" ht="25.5">
      <c r="A2" s="5" t="s">
        <v>25</v>
      </c>
      <c r="E2" s="8" t="s">
        <v>27</v>
      </c>
    </row>
    <row r="3" spans="19:22" ht="12.75">
      <c r="S3">
        <v>0</v>
      </c>
      <c r="T3">
        <v>13</v>
      </c>
      <c r="U3">
        <v>41</v>
      </c>
      <c r="V3">
        <v>59</v>
      </c>
    </row>
    <row r="4" spans="1:33" s="1" customFormat="1" ht="15.75" customHeight="1">
      <c r="A4" s="49" t="s">
        <v>0</v>
      </c>
      <c r="B4" s="48" t="s">
        <v>11</v>
      </c>
      <c r="C4" s="54" t="s">
        <v>1</v>
      </c>
      <c r="D4" s="54"/>
      <c r="E4" s="54" t="s">
        <v>2</v>
      </c>
      <c r="F4" s="45" t="s">
        <v>16</v>
      </c>
      <c r="G4" s="46" t="s">
        <v>17</v>
      </c>
      <c r="H4" s="45" t="s">
        <v>3</v>
      </c>
      <c r="I4" s="45" t="s">
        <v>4</v>
      </c>
      <c r="J4" s="45" t="s">
        <v>10</v>
      </c>
      <c r="K4" s="45" t="s">
        <v>5</v>
      </c>
      <c r="L4" s="52" t="s">
        <v>6</v>
      </c>
      <c r="M4" s="53" t="s">
        <v>12</v>
      </c>
      <c r="N4" s="52" t="s">
        <v>7</v>
      </c>
      <c r="O4" s="50" t="s">
        <v>13</v>
      </c>
      <c r="P4" s="50" t="s">
        <v>14</v>
      </c>
      <c r="Q4" s="50" t="s">
        <v>15</v>
      </c>
      <c r="R4" s="50" t="s">
        <v>8</v>
      </c>
      <c r="S4" s="1">
        <v>12</v>
      </c>
      <c r="T4" s="1">
        <v>40</v>
      </c>
      <c r="U4" s="1">
        <v>58</v>
      </c>
      <c r="V4" s="1">
        <v>100</v>
      </c>
      <c r="X4" s="1">
        <f>COUNTIF(X6:X$22,"ИСТИНА")</f>
        <v>0</v>
      </c>
      <c r="Y4" s="1">
        <f>COUNTIF(Y6:Y$22,"ИСТИНА")</f>
        <v>0</v>
      </c>
      <c r="Z4" s="1">
        <f>COUNTIF(Z6:Z$22,"ИСТИНА")</f>
        <v>1</v>
      </c>
      <c r="AA4" s="1">
        <f>COUNTIF(AA6:AA$22,"ИСТИНА")</f>
        <v>1</v>
      </c>
      <c r="AB4" s="1">
        <f>COUNTIF(AB6:AB$22,"ИСТИНА")</f>
        <v>11</v>
      </c>
      <c r="AC4" s="1">
        <f>COUNTIF(AC6:AC$22,"ИСТИНА")</f>
        <v>3</v>
      </c>
      <c r="AD4" s="1">
        <f>COUNTIF(AD6:AD$22,"ИСТИНА")</f>
        <v>1</v>
      </c>
      <c r="AE4" s="1">
        <f>COUNTIF(AE6:AE$22,"ИСТИНА")</f>
        <v>0</v>
      </c>
      <c r="AF4" s="1">
        <f>COUNTIF(AF6:AF$22,"ИСТИНА")</f>
        <v>0</v>
      </c>
      <c r="AG4" s="1">
        <f>COUNTIF(AG6:AG$22,"ИСТИНА")</f>
        <v>0</v>
      </c>
    </row>
    <row r="5" spans="1:33" s="1" customFormat="1" ht="17.25" customHeight="1">
      <c r="A5" s="49"/>
      <c r="B5" s="48"/>
      <c r="C5" s="2" t="s">
        <v>9</v>
      </c>
      <c r="D5" s="3" t="s">
        <v>0</v>
      </c>
      <c r="E5" s="54"/>
      <c r="F5" s="45"/>
      <c r="G5" s="47"/>
      <c r="H5" s="45"/>
      <c r="I5" s="45"/>
      <c r="J5" s="45"/>
      <c r="K5" s="45"/>
      <c r="L5" s="52"/>
      <c r="M5" s="53"/>
      <c r="N5" s="52"/>
      <c r="O5" s="51"/>
      <c r="P5" s="51"/>
      <c r="Q5" s="51"/>
      <c r="R5" s="51"/>
      <c r="S5" s="1">
        <v>2</v>
      </c>
      <c r="T5" s="1">
        <v>3</v>
      </c>
      <c r="U5" s="1">
        <v>4</v>
      </c>
      <c r="V5" s="1">
        <v>5</v>
      </c>
      <c r="W5" s="1">
        <v>0</v>
      </c>
      <c r="X5" s="1">
        <v>10</v>
      </c>
      <c r="Y5" s="1">
        <v>20</v>
      </c>
      <c r="Z5" s="1">
        <v>30</v>
      </c>
      <c r="AA5" s="1">
        <v>40</v>
      </c>
      <c r="AB5" s="1">
        <v>50</v>
      </c>
      <c r="AC5" s="1">
        <v>60</v>
      </c>
      <c r="AD5" s="1">
        <v>70</v>
      </c>
      <c r="AE5" s="1">
        <v>80</v>
      </c>
      <c r="AF5" s="1">
        <v>90</v>
      </c>
      <c r="AG5" s="1">
        <v>100</v>
      </c>
    </row>
    <row r="6" spans="1:33" ht="12.75">
      <c r="A6" s="4">
        <v>1</v>
      </c>
      <c r="B6" s="43" t="s">
        <v>44</v>
      </c>
      <c r="E6" s="6">
        <v>3</v>
      </c>
      <c r="F6" s="6">
        <v>0</v>
      </c>
      <c r="G6" s="6">
        <v>21</v>
      </c>
      <c r="H6" s="6">
        <v>55</v>
      </c>
      <c r="I6" s="6">
        <v>0</v>
      </c>
      <c r="J6" s="6">
        <v>16</v>
      </c>
      <c r="K6" s="6">
        <v>5</v>
      </c>
      <c r="L6" s="6">
        <v>55</v>
      </c>
      <c r="M6" s="7" t="s">
        <v>45</v>
      </c>
      <c r="N6" s="6">
        <v>0</v>
      </c>
      <c r="O6" s="6">
        <v>516</v>
      </c>
      <c r="P6" s="6">
        <v>16003</v>
      </c>
      <c r="Q6" s="6">
        <v>1</v>
      </c>
      <c r="R6" s="6">
        <v>9</v>
      </c>
      <c r="S6" t="b">
        <f>AND($L6&gt;=S$3,$L6&lt;=S$4)</f>
        <v>0</v>
      </c>
      <c r="T6" t="b">
        <f>AND($L6&gt;=T$3,$L6&lt;=T$4)</f>
        <v>0</v>
      </c>
      <c r="U6" t="b">
        <f>AND($L6&gt;=U$3,$L6&lt;=U$4)</f>
        <v>1</v>
      </c>
      <c r="V6" t="b">
        <f>AND($L6&gt;=V$3,$L6&lt;=V$4)</f>
        <v>0</v>
      </c>
      <c r="X6" t="b">
        <f>AND($L6&gt;=W$5,$L6&lt;=X$5)</f>
        <v>0</v>
      </c>
      <c r="Y6" t="b">
        <f>AND($L6&gt;X$5,$L6&lt;=Y$5)</f>
        <v>0</v>
      </c>
      <c r="Z6" t="b">
        <f aca="true" t="shared" si="0" ref="Z6:AG6">AND($L6&gt;Y$5,$L6&lt;=Z$5)</f>
        <v>0</v>
      </c>
      <c r="AA6" t="b">
        <f t="shared" si="0"/>
        <v>0</v>
      </c>
      <c r="AB6" t="b">
        <f t="shared" si="0"/>
        <v>0</v>
      </c>
      <c r="AC6" t="b">
        <f t="shared" si="0"/>
        <v>1</v>
      </c>
      <c r="AD6" t="b">
        <f t="shared" si="0"/>
        <v>0</v>
      </c>
      <c r="AE6" t="b">
        <f t="shared" si="0"/>
        <v>0</v>
      </c>
      <c r="AF6" t="b">
        <f t="shared" si="0"/>
        <v>0</v>
      </c>
      <c r="AG6" t="b">
        <f t="shared" si="0"/>
        <v>0</v>
      </c>
    </row>
    <row r="7" spans="1:33" ht="12.75">
      <c r="A7" s="4">
        <v>2</v>
      </c>
      <c r="B7" s="43" t="s">
        <v>46</v>
      </c>
      <c r="E7" s="6">
        <v>2</v>
      </c>
      <c r="F7" s="6">
        <v>0</v>
      </c>
      <c r="G7" s="6">
        <v>16</v>
      </c>
      <c r="H7" s="6">
        <v>42</v>
      </c>
      <c r="I7" s="6">
        <v>0</v>
      </c>
      <c r="J7" s="6">
        <v>14</v>
      </c>
      <c r="K7" s="6">
        <v>2</v>
      </c>
      <c r="L7" s="6">
        <v>42</v>
      </c>
      <c r="M7" s="7" t="s">
        <v>45</v>
      </c>
      <c r="N7" s="6">
        <v>0</v>
      </c>
      <c r="O7" s="6">
        <v>516</v>
      </c>
      <c r="P7" s="6">
        <v>16003</v>
      </c>
      <c r="Q7" s="6">
        <v>1</v>
      </c>
      <c r="R7" s="6">
        <v>9</v>
      </c>
      <c r="S7" t="b">
        <f aca="true" t="shared" si="1" ref="S7:V22">AND($L7&gt;=S$3,$L7&lt;=S$4)</f>
        <v>0</v>
      </c>
      <c r="T7" t="b">
        <f t="shared" si="1"/>
        <v>0</v>
      </c>
      <c r="U7" t="b">
        <f t="shared" si="1"/>
        <v>1</v>
      </c>
      <c r="V7" t="b">
        <f t="shared" si="1"/>
        <v>0</v>
      </c>
      <c r="X7" t="b">
        <f aca="true" t="shared" si="2" ref="X7:X22">AND($L7&gt;=W$5,$L7&lt;=X$5)</f>
        <v>0</v>
      </c>
      <c r="Y7" t="b">
        <f aca="true" t="shared" si="3" ref="Y7:AG22">AND($L7&gt;X$5,$L7&lt;=Y$5)</f>
        <v>0</v>
      </c>
      <c r="Z7" t="b">
        <f t="shared" si="3"/>
        <v>0</v>
      </c>
      <c r="AA7" t="b">
        <f t="shared" si="3"/>
        <v>0</v>
      </c>
      <c r="AB7" t="b">
        <f t="shared" si="3"/>
        <v>1</v>
      </c>
      <c r="AC7" t="b">
        <f t="shared" si="3"/>
        <v>0</v>
      </c>
      <c r="AD7" t="b">
        <f t="shared" si="3"/>
        <v>0</v>
      </c>
      <c r="AE7" t="b">
        <f t="shared" si="3"/>
        <v>0</v>
      </c>
      <c r="AF7" t="b">
        <f t="shared" si="3"/>
        <v>0</v>
      </c>
      <c r="AG7" t="b">
        <f t="shared" si="3"/>
        <v>0</v>
      </c>
    </row>
    <row r="8" spans="1:33" ht="12.75">
      <c r="A8" s="4">
        <v>3</v>
      </c>
      <c r="B8" s="43" t="s">
        <v>47</v>
      </c>
      <c r="E8" s="6">
        <v>4</v>
      </c>
      <c r="F8" s="6">
        <v>0</v>
      </c>
      <c r="G8" s="6">
        <v>21</v>
      </c>
      <c r="H8" s="6">
        <v>55</v>
      </c>
      <c r="I8" s="6">
        <v>0</v>
      </c>
      <c r="J8" s="6">
        <v>16</v>
      </c>
      <c r="K8" s="6">
        <v>5</v>
      </c>
      <c r="L8" s="6">
        <v>55</v>
      </c>
      <c r="M8" s="7" t="s">
        <v>45</v>
      </c>
      <c r="N8" s="6">
        <v>0</v>
      </c>
      <c r="O8" s="6">
        <v>516</v>
      </c>
      <c r="P8" s="6">
        <v>16003</v>
      </c>
      <c r="Q8" s="6">
        <v>1</v>
      </c>
      <c r="R8" s="6">
        <v>9</v>
      </c>
      <c r="S8" t="b">
        <f t="shared" si="1"/>
        <v>0</v>
      </c>
      <c r="T8" t="b">
        <f t="shared" si="1"/>
        <v>0</v>
      </c>
      <c r="U8" t="b">
        <f t="shared" si="1"/>
        <v>1</v>
      </c>
      <c r="V8" t="b">
        <f t="shared" si="1"/>
        <v>0</v>
      </c>
      <c r="X8" t="b">
        <f t="shared" si="2"/>
        <v>0</v>
      </c>
      <c r="Y8" t="b">
        <f t="shared" si="3"/>
        <v>0</v>
      </c>
      <c r="Z8" t="b">
        <f t="shared" si="3"/>
        <v>0</v>
      </c>
      <c r="AA8" t="b">
        <f t="shared" si="3"/>
        <v>0</v>
      </c>
      <c r="AB8" t="b">
        <f t="shared" si="3"/>
        <v>0</v>
      </c>
      <c r="AC8" t="b">
        <f t="shared" si="3"/>
        <v>1</v>
      </c>
      <c r="AD8" t="b">
        <f t="shared" si="3"/>
        <v>0</v>
      </c>
      <c r="AE8" t="b">
        <f t="shared" si="3"/>
        <v>0</v>
      </c>
      <c r="AF8" t="b">
        <f t="shared" si="3"/>
        <v>0</v>
      </c>
      <c r="AG8" t="b">
        <f t="shared" si="3"/>
        <v>0</v>
      </c>
    </row>
    <row r="9" spans="1:33" ht="12.75">
      <c r="A9" s="4">
        <v>4</v>
      </c>
      <c r="B9" s="43" t="s">
        <v>48</v>
      </c>
      <c r="E9" s="6">
        <v>2</v>
      </c>
      <c r="F9" s="6">
        <v>0</v>
      </c>
      <c r="G9" s="6">
        <v>19</v>
      </c>
      <c r="H9" s="6">
        <v>50</v>
      </c>
      <c r="I9" s="6">
        <v>0</v>
      </c>
      <c r="J9" s="6">
        <v>17</v>
      </c>
      <c r="K9" s="6">
        <v>2</v>
      </c>
      <c r="L9" s="6">
        <v>50</v>
      </c>
      <c r="M9" s="7" t="s">
        <v>45</v>
      </c>
      <c r="N9" s="6">
        <v>0</v>
      </c>
      <c r="O9" s="6">
        <v>516</v>
      </c>
      <c r="P9" s="6">
        <v>16003</v>
      </c>
      <c r="Q9" s="6">
        <v>1</v>
      </c>
      <c r="R9" s="6">
        <v>9</v>
      </c>
      <c r="S9" t="b">
        <f t="shared" si="1"/>
        <v>0</v>
      </c>
      <c r="T9" t="b">
        <f t="shared" si="1"/>
        <v>0</v>
      </c>
      <c r="U9" t="b">
        <f t="shared" si="1"/>
        <v>1</v>
      </c>
      <c r="V9" t="b">
        <f t="shared" si="1"/>
        <v>0</v>
      </c>
      <c r="X9" t="b">
        <f t="shared" si="2"/>
        <v>0</v>
      </c>
      <c r="Y9" t="b">
        <f t="shared" si="3"/>
        <v>0</v>
      </c>
      <c r="Z9" t="b">
        <f t="shared" si="3"/>
        <v>0</v>
      </c>
      <c r="AA9" t="b">
        <f t="shared" si="3"/>
        <v>0</v>
      </c>
      <c r="AB9" t="b">
        <f t="shared" si="3"/>
        <v>1</v>
      </c>
      <c r="AC9" t="b">
        <f t="shared" si="3"/>
        <v>0</v>
      </c>
      <c r="AD9" t="b">
        <f t="shared" si="3"/>
        <v>0</v>
      </c>
      <c r="AE9" t="b">
        <f t="shared" si="3"/>
        <v>0</v>
      </c>
      <c r="AF9" t="b">
        <f t="shared" si="3"/>
        <v>0</v>
      </c>
      <c r="AG9" t="b">
        <f t="shared" si="3"/>
        <v>0</v>
      </c>
    </row>
    <row r="10" spans="1:33" ht="12.75">
      <c r="A10" s="4">
        <v>5</v>
      </c>
      <c r="B10" s="43" t="s">
        <v>49</v>
      </c>
      <c r="E10" s="6">
        <v>1</v>
      </c>
      <c r="F10" s="6">
        <v>0</v>
      </c>
      <c r="G10" s="6">
        <v>18</v>
      </c>
      <c r="H10" s="6">
        <v>47</v>
      </c>
      <c r="I10" s="6">
        <v>0</v>
      </c>
      <c r="J10" s="6">
        <v>16</v>
      </c>
      <c r="K10" s="6">
        <v>2</v>
      </c>
      <c r="L10" s="6">
        <v>47</v>
      </c>
      <c r="M10" s="7" t="s">
        <v>45</v>
      </c>
      <c r="N10" s="6">
        <v>0</v>
      </c>
      <c r="O10" s="6">
        <v>516</v>
      </c>
      <c r="P10" s="6">
        <v>16003</v>
      </c>
      <c r="Q10" s="6">
        <v>1</v>
      </c>
      <c r="R10" s="6">
        <v>9</v>
      </c>
      <c r="S10" t="b">
        <f t="shared" si="1"/>
        <v>0</v>
      </c>
      <c r="T10" t="b">
        <f t="shared" si="1"/>
        <v>0</v>
      </c>
      <c r="U10" t="b">
        <f t="shared" si="1"/>
        <v>1</v>
      </c>
      <c r="V10" t="b">
        <f t="shared" si="1"/>
        <v>0</v>
      </c>
      <c r="X10" t="b">
        <f t="shared" si="2"/>
        <v>0</v>
      </c>
      <c r="Y10" t="b">
        <f t="shared" si="3"/>
        <v>0</v>
      </c>
      <c r="Z10" t="b">
        <f t="shared" si="3"/>
        <v>0</v>
      </c>
      <c r="AA10" t="b">
        <f t="shared" si="3"/>
        <v>0</v>
      </c>
      <c r="AB10" t="b">
        <f t="shared" si="3"/>
        <v>1</v>
      </c>
      <c r="AC10" t="b">
        <f t="shared" si="3"/>
        <v>0</v>
      </c>
      <c r="AD10" t="b">
        <f t="shared" si="3"/>
        <v>0</v>
      </c>
      <c r="AE10" t="b">
        <f t="shared" si="3"/>
        <v>0</v>
      </c>
      <c r="AF10" t="b">
        <f t="shared" si="3"/>
        <v>0</v>
      </c>
      <c r="AG10" t="b">
        <f t="shared" si="3"/>
        <v>0</v>
      </c>
    </row>
    <row r="11" spans="1:33" ht="12.75">
      <c r="A11" s="4">
        <v>6</v>
      </c>
      <c r="B11" s="43" t="s">
        <v>50</v>
      </c>
      <c r="E11" s="6">
        <v>3</v>
      </c>
      <c r="F11" s="6">
        <v>0</v>
      </c>
      <c r="G11" s="6">
        <v>21</v>
      </c>
      <c r="H11" s="6">
        <v>55</v>
      </c>
      <c r="I11" s="6">
        <v>0</v>
      </c>
      <c r="J11" s="6">
        <v>16</v>
      </c>
      <c r="K11" s="6">
        <v>5</v>
      </c>
      <c r="L11" s="6">
        <v>55</v>
      </c>
      <c r="M11" s="7" t="s">
        <v>45</v>
      </c>
      <c r="N11" s="6">
        <v>0</v>
      </c>
      <c r="O11" s="6">
        <v>516</v>
      </c>
      <c r="P11" s="6">
        <v>16003</v>
      </c>
      <c r="Q11" s="6">
        <v>1</v>
      </c>
      <c r="R11" s="6">
        <v>9</v>
      </c>
      <c r="S11" t="b">
        <f t="shared" si="1"/>
        <v>0</v>
      </c>
      <c r="T11" t="b">
        <f t="shared" si="1"/>
        <v>0</v>
      </c>
      <c r="U11" t="b">
        <f t="shared" si="1"/>
        <v>1</v>
      </c>
      <c r="V11" t="b">
        <f t="shared" si="1"/>
        <v>0</v>
      </c>
      <c r="X11" t="b">
        <f t="shared" si="2"/>
        <v>0</v>
      </c>
      <c r="Y11" t="b">
        <f t="shared" si="3"/>
        <v>0</v>
      </c>
      <c r="Z11" t="b">
        <f t="shared" si="3"/>
        <v>0</v>
      </c>
      <c r="AA11" t="b">
        <f t="shared" si="3"/>
        <v>0</v>
      </c>
      <c r="AB11" t="b">
        <f t="shared" si="3"/>
        <v>0</v>
      </c>
      <c r="AC11" t="b">
        <f t="shared" si="3"/>
        <v>1</v>
      </c>
      <c r="AD11" t="b">
        <f t="shared" si="3"/>
        <v>0</v>
      </c>
      <c r="AE11" t="b">
        <f t="shared" si="3"/>
        <v>0</v>
      </c>
      <c r="AF11" t="b">
        <f t="shared" si="3"/>
        <v>0</v>
      </c>
      <c r="AG11" t="b">
        <f t="shared" si="3"/>
        <v>0</v>
      </c>
    </row>
    <row r="12" spans="1:33" ht="12.75">
      <c r="A12" s="4">
        <v>7</v>
      </c>
      <c r="B12" s="43" t="s">
        <v>51</v>
      </c>
      <c r="E12" s="6">
        <v>3</v>
      </c>
      <c r="F12" s="6">
        <v>0</v>
      </c>
      <c r="G12" s="6">
        <v>19</v>
      </c>
      <c r="H12" s="6">
        <v>50</v>
      </c>
      <c r="I12" s="6">
        <v>0</v>
      </c>
      <c r="J12" s="6">
        <v>16</v>
      </c>
      <c r="K12" s="6">
        <v>3</v>
      </c>
      <c r="L12" s="6">
        <v>50</v>
      </c>
      <c r="M12" s="7" t="s">
        <v>45</v>
      </c>
      <c r="N12" s="6">
        <v>0</v>
      </c>
      <c r="O12" s="6">
        <v>516</v>
      </c>
      <c r="P12" s="6">
        <v>16003</v>
      </c>
      <c r="Q12" s="6">
        <v>1</v>
      </c>
      <c r="R12" s="6">
        <v>9</v>
      </c>
      <c r="S12" t="b">
        <f t="shared" si="1"/>
        <v>0</v>
      </c>
      <c r="T12" t="b">
        <f t="shared" si="1"/>
        <v>0</v>
      </c>
      <c r="U12" t="b">
        <f t="shared" si="1"/>
        <v>1</v>
      </c>
      <c r="V12" t="b">
        <f t="shared" si="1"/>
        <v>0</v>
      </c>
      <c r="X12" t="b">
        <f t="shared" si="2"/>
        <v>0</v>
      </c>
      <c r="Y12" t="b">
        <f t="shared" si="3"/>
        <v>0</v>
      </c>
      <c r="Z12" t="b">
        <f t="shared" si="3"/>
        <v>0</v>
      </c>
      <c r="AA12" t="b">
        <f t="shared" si="3"/>
        <v>0</v>
      </c>
      <c r="AB12" t="b">
        <f t="shared" si="3"/>
        <v>1</v>
      </c>
      <c r="AC12" t="b">
        <f t="shared" si="3"/>
        <v>0</v>
      </c>
      <c r="AD12" t="b">
        <f t="shared" si="3"/>
        <v>0</v>
      </c>
      <c r="AE12" t="b">
        <f t="shared" si="3"/>
        <v>0</v>
      </c>
      <c r="AF12" t="b">
        <f t="shared" si="3"/>
        <v>0</v>
      </c>
      <c r="AG12" t="b">
        <f t="shared" si="3"/>
        <v>0</v>
      </c>
    </row>
    <row r="13" spans="1:33" ht="12.75">
      <c r="A13" s="4">
        <v>8</v>
      </c>
      <c r="B13" s="43" t="s">
        <v>52</v>
      </c>
      <c r="E13" s="6">
        <v>3</v>
      </c>
      <c r="F13" s="6">
        <v>0</v>
      </c>
      <c r="G13" s="6">
        <v>24</v>
      </c>
      <c r="H13" s="6">
        <v>63</v>
      </c>
      <c r="I13" s="6">
        <v>0</v>
      </c>
      <c r="J13" s="6">
        <v>19</v>
      </c>
      <c r="K13" s="6">
        <v>5</v>
      </c>
      <c r="L13" s="6">
        <v>63</v>
      </c>
      <c r="M13" s="7" t="s">
        <v>45</v>
      </c>
      <c r="N13" s="6">
        <v>0</v>
      </c>
      <c r="O13" s="6">
        <v>516</v>
      </c>
      <c r="P13" s="6">
        <v>16003</v>
      </c>
      <c r="Q13" s="6">
        <v>1</v>
      </c>
      <c r="R13" s="6">
        <v>9</v>
      </c>
      <c r="S13" t="b">
        <f t="shared" si="1"/>
        <v>0</v>
      </c>
      <c r="T13" t="b">
        <f t="shared" si="1"/>
        <v>0</v>
      </c>
      <c r="U13" t="b">
        <f t="shared" si="1"/>
        <v>0</v>
      </c>
      <c r="V13" t="b">
        <f t="shared" si="1"/>
        <v>1</v>
      </c>
      <c r="X13" t="b">
        <f t="shared" si="2"/>
        <v>0</v>
      </c>
      <c r="Y13" t="b">
        <f t="shared" si="3"/>
        <v>0</v>
      </c>
      <c r="Z13" t="b">
        <f t="shared" si="3"/>
        <v>0</v>
      </c>
      <c r="AA13" t="b">
        <f t="shared" si="3"/>
        <v>0</v>
      </c>
      <c r="AB13" t="b">
        <f t="shared" si="3"/>
        <v>0</v>
      </c>
      <c r="AC13" t="b">
        <f t="shared" si="3"/>
        <v>0</v>
      </c>
      <c r="AD13" t="b">
        <f t="shared" si="3"/>
        <v>1</v>
      </c>
      <c r="AE13" t="b">
        <f t="shared" si="3"/>
        <v>0</v>
      </c>
      <c r="AF13" t="b">
        <f t="shared" si="3"/>
        <v>0</v>
      </c>
      <c r="AG13" t="b">
        <f t="shared" si="3"/>
        <v>0</v>
      </c>
    </row>
    <row r="14" spans="1:33" ht="12.75">
      <c r="A14" s="4">
        <v>9</v>
      </c>
      <c r="B14" s="43" t="s">
        <v>53</v>
      </c>
      <c r="E14" s="6">
        <v>4</v>
      </c>
      <c r="F14" s="6">
        <v>0</v>
      </c>
      <c r="G14" s="6">
        <v>14</v>
      </c>
      <c r="H14" s="6">
        <v>37</v>
      </c>
      <c r="I14" s="6">
        <v>0</v>
      </c>
      <c r="J14" s="6">
        <v>14</v>
      </c>
      <c r="K14" s="6">
        <v>0</v>
      </c>
      <c r="L14" s="6">
        <v>37</v>
      </c>
      <c r="M14" s="7" t="s">
        <v>45</v>
      </c>
      <c r="N14" s="6">
        <v>0</v>
      </c>
      <c r="O14" s="6">
        <v>516</v>
      </c>
      <c r="P14" s="6">
        <v>16003</v>
      </c>
      <c r="Q14" s="6">
        <v>1</v>
      </c>
      <c r="R14" s="6">
        <v>9</v>
      </c>
      <c r="S14" t="b">
        <f t="shared" si="1"/>
        <v>0</v>
      </c>
      <c r="T14" t="b">
        <f t="shared" si="1"/>
        <v>1</v>
      </c>
      <c r="U14" t="b">
        <f t="shared" si="1"/>
        <v>0</v>
      </c>
      <c r="V14" t="b">
        <f t="shared" si="1"/>
        <v>0</v>
      </c>
      <c r="X14" t="b">
        <f t="shared" si="2"/>
        <v>0</v>
      </c>
      <c r="Y14" t="b">
        <f t="shared" si="3"/>
        <v>0</v>
      </c>
      <c r="Z14" t="b">
        <f t="shared" si="3"/>
        <v>0</v>
      </c>
      <c r="AA14" t="b">
        <f t="shared" si="3"/>
        <v>1</v>
      </c>
      <c r="AB14" t="b">
        <f t="shared" si="3"/>
        <v>0</v>
      </c>
      <c r="AC14" t="b">
        <f t="shared" si="3"/>
        <v>0</v>
      </c>
      <c r="AD14" t="b">
        <f t="shared" si="3"/>
        <v>0</v>
      </c>
      <c r="AE14" t="b">
        <f t="shared" si="3"/>
        <v>0</v>
      </c>
      <c r="AF14" t="b">
        <f t="shared" si="3"/>
        <v>0</v>
      </c>
      <c r="AG14" t="b">
        <f t="shared" si="3"/>
        <v>0</v>
      </c>
    </row>
    <row r="15" spans="1:33" ht="12.75">
      <c r="A15" s="4">
        <v>10</v>
      </c>
      <c r="B15" s="43" t="s">
        <v>54</v>
      </c>
      <c r="E15" s="6">
        <v>3</v>
      </c>
      <c r="F15" s="6">
        <v>0</v>
      </c>
      <c r="G15" s="6">
        <v>18</v>
      </c>
      <c r="H15" s="6">
        <v>47</v>
      </c>
      <c r="I15" s="6">
        <v>0</v>
      </c>
      <c r="J15" s="6">
        <v>17</v>
      </c>
      <c r="K15" s="6">
        <v>1</v>
      </c>
      <c r="L15" s="6">
        <v>47</v>
      </c>
      <c r="M15" s="7" t="s">
        <v>45</v>
      </c>
      <c r="N15" s="6">
        <v>0</v>
      </c>
      <c r="O15" s="6">
        <v>516</v>
      </c>
      <c r="P15" s="6">
        <v>16003</v>
      </c>
      <c r="Q15" s="6">
        <v>1</v>
      </c>
      <c r="R15" s="6">
        <v>9</v>
      </c>
      <c r="S15" t="b">
        <f t="shared" si="1"/>
        <v>0</v>
      </c>
      <c r="T15" t="b">
        <f t="shared" si="1"/>
        <v>0</v>
      </c>
      <c r="U15" t="b">
        <f t="shared" si="1"/>
        <v>1</v>
      </c>
      <c r="V15" t="b">
        <f t="shared" si="1"/>
        <v>0</v>
      </c>
      <c r="X15" t="b">
        <f t="shared" si="2"/>
        <v>0</v>
      </c>
      <c r="Y15" t="b">
        <f t="shared" si="3"/>
        <v>0</v>
      </c>
      <c r="Z15" t="b">
        <f t="shared" si="3"/>
        <v>0</v>
      </c>
      <c r="AA15" t="b">
        <f t="shared" si="3"/>
        <v>0</v>
      </c>
      <c r="AB15" t="b">
        <f t="shared" si="3"/>
        <v>1</v>
      </c>
      <c r="AC15" t="b">
        <f t="shared" si="3"/>
        <v>0</v>
      </c>
      <c r="AD15" t="b">
        <f t="shared" si="3"/>
        <v>0</v>
      </c>
      <c r="AE15" t="b">
        <f t="shared" si="3"/>
        <v>0</v>
      </c>
      <c r="AF15" t="b">
        <f t="shared" si="3"/>
        <v>0</v>
      </c>
      <c r="AG15" t="b">
        <f t="shared" si="3"/>
        <v>0</v>
      </c>
    </row>
    <row r="16" spans="1:33" ht="12.75">
      <c r="A16" s="4">
        <v>11</v>
      </c>
      <c r="B16" s="43" t="s">
        <v>55</v>
      </c>
      <c r="E16" s="6">
        <v>1</v>
      </c>
      <c r="F16" s="6">
        <v>0</v>
      </c>
      <c r="G16" s="6">
        <v>18</v>
      </c>
      <c r="H16" s="6">
        <v>47</v>
      </c>
      <c r="I16" s="6">
        <v>0</v>
      </c>
      <c r="J16" s="6">
        <v>16</v>
      </c>
      <c r="K16" s="6">
        <v>2</v>
      </c>
      <c r="L16" s="6">
        <v>47</v>
      </c>
      <c r="M16" s="7" t="s">
        <v>45</v>
      </c>
      <c r="N16" s="6">
        <v>0</v>
      </c>
      <c r="O16" s="6">
        <v>516</v>
      </c>
      <c r="P16" s="6">
        <v>16003</v>
      </c>
      <c r="Q16" s="6">
        <v>1</v>
      </c>
      <c r="R16" s="6">
        <v>9</v>
      </c>
      <c r="S16" t="b">
        <f t="shared" si="1"/>
        <v>0</v>
      </c>
      <c r="T16" t="b">
        <f t="shared" si="1"/>
        <v>0</v>
      </c>
      <c r="U16" t="b">
        <f t="shared" si="1"/>
        <v>1</v>
      </c>
      <c r="V16" t="b">
        <f t="shared" si="1"/>
        <v>0</v>
      </c>
      <c r="X16" t="b">
        <f t="shared" si="2"/>
        <v>0</v>
      </c>
      <c r="Y16" t="b">
        <f t="shared" si="3"/>
        <v>0</v>
      </c>
      <c r="Z16" t="b">
        <f t="shared" si="3"/>
        <v>0</v>
      </c>
      <c r="AA16" t="b">
        <f t="shared" si="3"/>
        <v>0</v>
      </c>
      <c r="AB16" t="b">
        <f t="shared" si="3"/>
        <v>1</v>
      </c>
      <c r="AC16" t="b">
        <f t="shared" si="3"/>
        <v>0</v>
      </c>
      <c r="AD16" t="b">
        <f t="shared" si="3"/>
        <v>0</v>
      </c>
      <c r="AE16" t="b">
        <f t="shared" si="3"/>
        <v>0</v>
      </c>
      <c r="AF16" t="b">
        <f t="shared" si="3"/>
        <v>0</v>
      </c>
      <c r="AG16" t="b">
        <f t="shared" si="3"/>
        <v>0</v>
      </c>
    </row>
    <row r="17" spans="1:33" ht="12.75">
      <c r="A17" s="4">
        <v>12</v>
      </c>
      <c r="B17" s="43" t="s">
        <v>56</v>
      </c>
      <c r="E17" s="6">
        <v>4</v>
      </c>
      <c r="F17" s="6">
        <v>0</v>
      </c>
      <c r="G17" s="6">
        <v>18</v>
      </c>
      <c r="H17" s="6">
        <v>47</v>
      </c>
      <c r="I17" s="6">
        <v>0</v>
      </c>
      <c r="J17" s="6">
        <v>15</v>
      </c>
      <c r="K17" s="6">
        <v>3</v>
      </c>
      <c r="L17" s="6">
        <v>47</v>
      </c>
      <c r="M17" s="7" t="s">
        <v>45</v>
      </c>
      <c r="N17" s="6">
        <v>0</v>
      </c>
      <c r="O17" s="6">
        <v>516</v>
      </c>
      <c r="P17" s="6">
        <v>16003</v>
      </c>
      <c r="Q17" s="6">
        <v>1</v>
      </c>
      <c r="R17" s="6">
        <v>9</v>
      </c>
      <c r="S17" t="b">
        <f t="shared" si="1"/>
        <v>0</v>
      </c>
      <c r="T17" t="b">
        <f t="shared" si="1"/>
        <v>0</v>
      </c>
      <c r="U17" t="b">
        <f t="shared" si="1"/>
        <v>1</v>
      </c>
      <c r="V17" t="b">
        <f t="shared" si="1"/>
        <v>0</v>
      </c>
      <c r="X17" t="b">
        <f t="shared" si="2"/>
        <v>0</v>
      </c>
      <c r="Y17" t="b">
        <f t="shared" si="3"/>
        <v>0</v>
      </c>
      <c r="Z17" t="b">
        <f t="shared" si="3"/>
        <v>0</v>
      </c>
      <c r="AA17" t="b">
        <f t="shared" si="3"/>
        <v>0</v>
      </c>
      <c r="AB17" t="b">
        <f t="shared" si="3"/>
        <v>1</v>
      </c>
      <c r="AC17" t="b">
        <f t="shared" si="3"/>
        <v>0</v>
      </c>
      <c r="AD17" t="b">
        <f t="shared" si="3"/>
        <v>0</v>
      </c>
      <c r="AE17" t="b">
        <f t="shared" si="3"/>
        <v>0</v>
      </c>
      <c r="AF17" t="b">
        <f t="shared" si="3"/>
        <v>0</v>
      </c>
      <c r="AG17" t="b">
        <f t="shared" si="3"/>
        <v>0</v>
      </c>
    </row>
    <row r="18" spans="1:33" ht="12.75">
      <c r="A18" s="4">
        <v>13</v>
      </c>
      <c r="B18" s="43" t="s">
        <v>57</v>
      </c>
      <c r="E18" s="6">
        <v>4</v>
      </c>
      <c r="F18" s="6">
        <v>0</v>
      </c>
      <c r="G18" s="6">
        <v>17</v>
      </c>
      <c r="H18" s="6">
        <v>45</v>
      </c>
      <c r="I18" s="6">
        <v>0</v>
      </c>
      <c r="J18" s="6">
        <v>17</v>
      </c>
      <c r="K18" s="6">
        <v>0</v>
      </c>
      <c r="L18" s="6">
        <v>45</v>
      </c>
      <c r="M18" s="7" t="s">
        <v>45</v>
      </c>
      <c r="N18" s="6">
        <v>0</v>
      </c>
      <c r="O18" s="6">
        <v>516</v>
      </c>
      <c r="P18" s="6">
        <v>16003</v>
      </c>
      <c r="Q18" s="6">
        <v>1</v>
      </c>
      <c r="R18" s="6">
        <v>9</v>
      </c>
      <c r="S18" t="b">
        <f t="shared" si="1"/>
        <v>0</v>
      </c>
      <c r="T18" t="b">
        <f t="shared" si="1"/>
        <v>0</v>
      </c>
      <c r="U18" t="b">
        <f t="shared" si="1"/>
        <v>1</v>
      </c>
      <c r="V18" t="b">
        <f t="shared" si="1"/>
        <v>0</v>
      </c>
      <c r="X18" t="b">
        <f t="shared" si="2"/>
        <v>0</v>
      </c>
      <c r="Y18" t="b">
        <f t="shared" si="3"/>
        <v>0</v>
      </c>
      <c r="Z18" t="b">
        <f t="shared" si="3"/>
        <v>0</v>
      </c>
      <c r="AA18" t="b">
        <f t="shared" si="3"/>
        <v>0</v>
      </c>
      <c r="AB18" t="b">
        <f t="shared" si="3"/>
        <v>1</v>
      </c>
      <c r="AC18" t="b">
        <f t="shared" si="3"/>
        <v>0</v>
      </c>
      <c r="AD18" t="b">
        <f t="shared" si="3"/>
        <v>0</v>
      </c>
      <c r="AE18" t="b">
        <f t="shared" si="3"/>
        <v>0</v>
      </c>
      <c r="AF18" t="b">
        <f t="shared" si="3"/>
        <v>0</v>
      </c>
      <c r="AG18" t="b">
        <f t="shared" si="3"/>
        <v>0</v>
      </c>
    </row>
    <row r="19" spans="1:33" ht="12.75">
      <c r="A19" s="4">
        <v>14</v>
      </c>
      <c r="B19" s="43" t="s">
        <v>58</v>
      </c>
      <c r="E19" s="6">
        <v>2</v>
      </c>
      <c r="F19" s="6">
        <v>0</v>
      </c>
      <c r="G19" s="6">
        <v>16</v>
      </c>
      <c r="H19" s="6">
        <v>42</v>
      </c>
      <c r="I19" s="6">
        <v>0</v>
      </c>
      <c r="J19" s="6">
        <v>14</v>
      </c>
      <c r="K19" s="6">
        <v>2</v>
      </c>
      <c r="L19" s="6">
        <v>42</v>
      </c>
      <c r="M19" s="7" t="s">
        <v>45</v>
      </c>
      <c r="N19" s="6">
        <v>0</v>
      </c>
      <c r="O19" s="6">
        <v>516</v>
      </c>
      <c r="P19" s="6">
        <v>16003</v>
      </c>
      <c r="Q19" s="6">
        <v>1</v>
      </c>
      <c r="R19" s="6">
        <v>9</v>
      </c>
      <c r="S19" t="b">
        <f t="shared" si="1"/>
        <v>0</v>
      </c>
      <c r="T19" t="b">
        <f t="shared" si="1"/>
        <v>0</v>
      </c>
      <c r="U19" t="b">
        <f t="shared" si="1"/>
        <v>1</v>
      </c>
      <c r="V19" t="b">
        <f t="shared" si="1"/>
        <v>0</v>
      </c>
      <c r="X19" t="b">
        <f t="shared" si="2"/>
        <v>0</v>
      </c>
      <c r="Y19" t="b">
        <f t="shared" si="3"/>
        <v>0</v>
      </c>
      <c r="Z19" t="b">
        <f t="shared" si="3"/>
        <v>0</v>
      </c>
      <c r="AA19" t="b">
        <f t="shared" si="3"/>
        <v>0</v>
      </c>
      <c r="AB19" t="b">
        <f t="shared" si="3"/>
        <v>1</v>
      </c>
      <c r="AC19" t="b">
        <f t="shared" si="3"/>
        <v>0</v>
      </c>
      <c r="AD19" t="b">
        <f t="shared" si="3"/>
        <v>0</v>
      </c>
      <c r="AE19" t="b">
        <f t="shared" si="3"/>
        <v>0</v>
      </c>
      <c r="AF19" t="b">
        <f t="shared" si="3"/>
        <v>0</v>
      </c>
      <c r="AG19" t="b">
        <f t="shared" si="3"/>
        <v>0</v>
      </c>
    </row>
    <row r="20" spans="1:33" ht="12.75">
      <c r="A20" s="4">
        <v>15</v>
      </c>
      <c r="B20" s="43" t="s">
        <v>59</v>
      </c>
      <c r="E20" s="6">
        <v>2</v>
      </c>
      <c r="F20" s="6">
        <v>0</v>
      </c>
      <c r="G20" s="6">
        <v>11</v>
      </c>
      <c r="H20" s="6">
        <v>29</v>
      </c>
      <c r="I20" s="6">
        <v>0</v>
      </c>
      <c r="J20" s="6">
        <v>9</v>
      </c>
      <c r="K20" s="6">
        <v>2</v>
      </c>
      <c r="L20" s="6">
        <v>29</v>
      </c>
      <c r="M20" s="7" t="s">
        <v>45</v>
      </c>
      <c r="N20" s="6">
        <v>0</v>
      </c>
      <c r="O20" s="6">
        <v>516</v>
      </c>
      <c r="P20" s="6">
        <v>16003</v>
      </c>
      <c r="Q20" s="6">
        <v>1</v>
      </c>
      <c r="R20" s="6">
        <v>9</v>
      </c>
      <c r="S20" t="b">
        <f t="shared" si="1"/>
        <v>0</v>
      </c>
      <c r="T20" t="b">
        <f t="shared" si="1"/>
        <v>1</v>
      </c>
      <c r="U20" t="b">
        <f t="shared" si="1"/>
        <v>0</v>
      </c>
      <c r="V20" t="b">
        <f t="shared" si="1"/>
        <v>0</v>
      </c>
      <c r="X20" t="b">
        <f t="shared" si="2"/>
        <v>0</v>
      </c>
      <c r="Y20" t="b">
        <f t="shared" si="3"/>
        <v>0</v>
      </c>
      <c r="Z20" t="b">
        <f t="shared" si="3"/>
        <v>1</v>
      </c>
      <c r="AA20" t="b">
        <f t="shared" si="3"/>
        <v>0</v>
      </c>
      <c r="AB20" t="b">
        <f t="shared" si="3"/>
        <v>0</v>
      </c>
      <c r="AC20" t="b">
        <f t="shared" si="3"/>
        <v>0</v>
      </c>
      <c r="AD20" t="b">
        <f t="shared" si="3"/>
        <v>0</v>
      </c>
      <c r="AE20" t="b">
        <f t="shared" si="3"/>
        <v>0</v>
      </c>
      <c r="AF20" t="b">
        <f t="shared" si="3"/>
        <v>0</v>
      </c>
      <c r="AG20" t="b">
        <f t="shared" si="3"/>
        <v>0</v>
      </c>
    </row>
    <row r="21" spans="1:33" ht="12.75">
      <c r="A21" s="4">
        <v>16</v>
      </c>
      <c r="B21" s="43" t="s">
        <v>60</v>
      </c>
      <c r="E21" s="6">
        <v>2</v>
      </c>
      <c r="F21" s="6">
        <v>0</v>
      </c>
      <c r="G21" s="6">
        <v>17</v>
      </c>
      <c r="H21" s="6">
        <v>45</v>
      </c>
      <c r="I21" s="6">
        <v>0</v>
      </c>
      <c r="J21" s="6">
        <v>15</v>
      </c>
      <c r="K21" s="6">
        <v>2</v>
      </c>
      <c r="L21" s="6">
        <v>45</v>
      </c>
      <c r="M21" s="7" t="s">
        <v>45</v>
      </c>
      <c r="N21" s="6">
        <v>0</v>
      </c>
      <c r="O21" s="6">
        <v>516</v>
      </c>
      <c r="P21" s="6">
        <v>16003</v>
      </c>
      <c r="Q21" s="6">
        <v>1</v>
      </c>
      <c r="R21" s="6">
        <v>9</v>
      </c>
      <c r="S21" t="b">
        <f t="shared" si="1"/>
        <v>0</v>
      </c>
      <c r="T21" t="b">
        <f t="shared" si="1"/>
        <v>0</v>
      </c>
      <c r="U21" t="b">
        <f t="shared" si="1"/>
        <v>1</v>
      </c>
      <c r="V21" t="b">
        <f t="shared" si="1"/>
        <v>0</v>
      </c>
      <c r="X21" t="b">
        <f t="shared" si="2"/>
        <v>0</v>
      </c>
      <c r="Y21" t="b">
        <f t="shared" si="3"/>
        <v>0</v>
      </c>
      <c r="Z21" t="b">
        <f t="shared" si="3"/>
        <v>0</v>
      </c>
      <c r="AA21" t="b">
        <f t="shared" si="3"/>
        <v>0</v>
      </c>
      <c r="AB21" t="b">
        <f t="shared" si="3"/>
        <v>1</v>
      </c>
      <c r="AC21" t="b">
        <f t="shared" si="3"/>
        <v>0</v>
      </c>
      <c r="AD21" t="b">
        <f t="shared" si="3"/>
        <v>0</v>
      </c>
      <c r="AE21" t="b">
        <f t="shared" si="3"/>
        <v>0</v>
      </c>
      <c r="AF21" t="b">
        <f t="shared" si="3"/>
        <v>0</v>
      </c>
      <c r="AG21" t="b">
        <f t="shared" si="3"/>
        <v>0</v>
      </c>
    </row>
    <row r="22" spans="1:33" ht="12.75">
      <c r="A22" s="4">
        <v>17</v>
      </c>
      <c r="B22" s="43" t="s">
        <v>61</v>
      </c>
      <c r="E22" s="6">
        <v>1</v>
      </c>
      <c r="F22" s="6">
        <v>0</v>
      </c>
      <c r="G22" s="6">
        <v>16</v>
      </c>
      <c r="H22" s="6">
        <v>42</v>
      </c>
      <c r="I22" s="6">
        <v>0</v>
      </c>
      <c r="J22" s="6">
        <v>14</v>
      </c>
      <c r="K22" s="6">
        <v>2</v>
      </c>
      <c r="L22" s="6">
        <v>42</v>
      </c>
      <c r="M22" s="7" t="s">
        <v>45</v>
      </c>
      <c r="N22" s="6">
        <v>0</v>
      </c>
      <c r="O22" s="6">
        <v>516</v>
      </c>
      <c r="P22" s="6">
        <v>16003</v>
      </c>
      <c r="Q22" s="6">
        <v>1</v>
      </c>
      <c r="R22" s="6">
        <v>9</v>
      </c>
      <c r="S22" t="b">
        <f t="shared" si="1"/>
        <v>0</v>
      </c>
      <c r="T22" t="b">
        <f t="shared" si="1"/>
        <v>0</v>
      </c>
      <c r="U22" t="b">
        <f t="shared" si="1"/>
        <v>1</v>
      </c>
      <c r="V22" t="b">
        <f t="shared" si="1"/>
        <v>0</v>
      </c>
      <c r="X22" t="b">
        <f t="shared" si="2"/>
        <v>0</v>
      </c>
      <c r="Y22" t="b">
        <f t="shared" si="3"/>
        <v>0</v>
      </c>
      <c r="Z22" t="b">
        <f t="shared" si="3"/>
        <v>0</v>
      </c>
      <c r="AA22" t="b">
        <f t="shared" si="3"/>
        <v>0</v>
      </c>
      <c r="AB22" t="b">
        <f t="shared" si="3"/>
        <v>1</v>
      </c>
      <c r="AC22" t="b">
        <f t="shared" si="3"/>
        <v>0</v>
      </c>
      <c r="AD22" t="b">
        <f t="shared" si="3"/>
        <v>0</v>
      </c>
      <c r="AE22" t="b">
        <f t="shared" si="3"/>
        <v>0</v>
      </c>
      <c r="AF22" t="b">
        <f t="shared" si="3"/>
        <v>0</v>
      </c>
      <c r="AG22" t="b">
        <f t="shared" si="3"/>
        <v>0</v>
      </c>
    </row>
  </sheetData>
  <sheetProtection/>
  <mergeCells count="17">
    <mergeCell ref="A4:A5"/>
    <mergeCell ref="R4:R5"/>
    <mergeCell ref="L4:L5"/>
    <mergeCell ref="M4:M5"/>
    <mergeCell ref="N4:N5"/>
    <mergeCell ref="O4:O5"/>
    <mergeCell ref="P4:P5"/>
    <mergeCell ref="Q4:Q5"/>
    <mergeCell ref="I4:I5"/>
    <mergeCell ref="F4:F5"/>
    <mergeCell ref="J4:J5"/>
    <mergeCell ref="G4:G5"/>
    <mergeCell ref="K4:K5"/>
    <mergeCell ref="B4:B5"/>
    <mergeCell ref="H4:H5"/>
    <mergeCell ref="C4:D4"/>
    <mergeCell ref="E4:E5"/>
  </mergeCells>
  <printOptions horizontalCentered="1"/>
  <pageMargins left="0.3937007874015748" right="0.3937007874015748" top="0.3937007874015748" bottom="0.3937007874015748" header="0.5118110236220472" footer="0.31496062992125984"/>
  <pageSetup horizontalDpi="200" verticalDpi="200" orientation="landscape" paperSize="9" scale="76" r:id="rId1"/>
  <headerFooter alignWithMargins="0">
    <oddFooter>&amp;R&amp;A -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zoomScale="70" zoomScaleNormal="70" zoomScalePageLayoutView="0" workbookViewId="0" topLeftCell="A1">
      <selection activeCell="A3" sqref="A3"/>
    </sheetView>
  </sheetViews>
  <sheetFormatPr defaultColWidth="9.00390625" defaultRowHeight="12.75"/>
  <cols>
    <col min="2" max="2" width="5.375" style="0" customWidth="1"/>
    <col min="3" max="3" width="1.75390625" style="0" customWidth="1"/>
    <col min="4" max="4" width="4.00390625" style="0" customWidth="1"/>
    <col min="5" max="5" width="8.75390625" style="0" customWidth="1"/>
  </cols>
  <sheetData>
    <row r="1" spans="1:12" s="21" customFormat="1" ht="22.5" customHeight="1">
      <c r="A1" s="60" t="s">
        <v>62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33.75" customHeight="1">
      <c r="A2" s="61" t="s">
        <v>63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1" s="27" customFormat="1" ht="15">
      <c r="B3" s="28"/>
      <c r="C3" s="28"/>
      <c r="D3" s="28"/>
      <c r="E3" s="29" t="s">
        <v>22</v>
      </c>
      <c r="F3" s="29"/>
      <c r="G3" s="30">
        <f>SUM(список!X4:AG4)</f>
        <v>17</v>
      </c>
      <c r="H3" s="28"/>
      <c r="I3" s="28"/>
      <c r="J3" s="29" t="s">
        <v>37</v>
      </c>
      <c r="K3" s="31">
        <f>SUM(список!$L$6:$L$22)/G3</f>
        <v>46.94117647058823</v>
      </c>
    </row>
    <row r="4" spans="1:12" s="20" customFormat="1" ht="31.5" customHeight="1">
      <c r="A4" s="58" t="s">
        <v>28</v>
      </c>
      <c r="B4" s="58"/>
      <c r="C4" s="58"/>
      <c r="D4" s="58"/>
      <c r="E4" s="58"/>
      <c r="F4" s="58"/>
      <c r="G4" s="41"/>
      <c r="H4" s="58" t="s">
        <v>35</v>
      </c>
      <c r="I4" s="58"/>
      <c r="J4" s="58"/>
      <c r="K4" s="58"/>
      <c r="L4" s="58"/>
    </row>
    <row r="5" ht="1.5" customHeight="1"/>
    <row r="6" spans="1:12" ht="26.25" customHeight="1" thickBot="1">
      <c r="A6" s="11" t="s">
        <v>19</v>
      </c>
      <c r="B6" s="62" t="s">
        <v>38</v>
      </c>
      <c r="C6" s="63"/>
      <c r="D6" s="64"/>
      <c r="E6" s="62" t="s">
        <v>36</v>
      </c>
      <c r="F6" s="64"/>
      <c r="H6" s="55" t="s">
        <v>33</v>
      </c>
      <c r="I6" s="56"/>
      <c r="J6" s="56"/>
      <c r="K6" s="57"/>
      <c r="L6" s="42" t="s">
        <v>34</v>
      </c>
    </row>
    <row r="7" spans="1:12" ht="13.5" thickTop="1">
      <c r="A7" s="10">
        <v>2</v>
      </c>
      <c r="B7" s="22">
        <f>список!S3</f>
        <v>0</v>
      </c>
      <c r="C7" s="23" t="s">
        <v>23</v>
      </c>
      <c r="D7" s="24">
        <f>список!S4</f>
        <v>12</v>
      </c>
      <c r="E7" s="10">
        <f>COUNTIF(список!$S$6:$S$22,"ИСТИНА")</f>
        <v>0</v>
      </c>
      <c r="F7" s="32">
        <f>E7/E$12</f>
        <v>0</v>
      </c>
      <c r="H7" s="36" t="s">
        <v>39</v>
      </c>
      <c r="I7" s="37"/>
      <c r="J7" s="37"/>
      <c r="K7" s="38"/>
      <c r="L7" s="44">
        <v>63</v>
      </c>
    </row>
    <row r="8" spans="1:12" ht="12.75">
      <c r="A8" s="9">
        <v>3</v>
      </c>
      <c r="B8" s="25">
        <f>список!T3</f>
        <v>13</v>
      </c>
      <c r="C8" s="26" t="s">
        <v>23</v>
      </c>
      <c r="D8" s="17">
        <f>список!T4</f>
        <v>40</v>
      </c>
      <c r="E8" s="9">
        <f>COUNTIF(список!$T$6:$T$22,"ИСТИНА")</f>
        <v>2</v>
      </c>
      <c r="F8" s="32">
        <f>E8/E$12</f>
        <v>0.11764705882352941</v>
      </c>
      <c r="H8" s="15" t="s">
        <v>40</v>
      </c>
      <c r="I8" s="14"/>
      <c r="J8" s="14"/>
      <c r="K8" s="34"/>
      <c r="L8" s="44">
        <v>29</v>
      </c>
    </row>
    <row r="9" spans="1:12" ht="12.75">
      <c r="A9" s="9">
        <v>4</v>
      </c>
      <c r="B9" s="25">
        <f>список!U3</f>
        <v>41</v>
      </c>
      <c r="C9" s="26" t="s">
        <v>23</v>
      </c>
      <c r="D9" s="17">
        <f>список!U4</f>
        <v>58</v>
      </c>
      <c r="E9" s="9">
        <f>COUNTIF(список!$U$6:$U$22,"ИСТИНА")</f>
        <v>14</v>
      </c>
      <c r="F9" s="32">
        <f>E9/E$12</f>
        <v>0.8235294117647058</v>
      </c>
      <c r="H9" s="15" t="s">
        <v>41</v>
      </c>
      <c r="I9" s="35"/>
      <c r="J9" s="35"/>
      <c r="K9" s="40"/>
      <c r="L9" s="44">
        <v>0</v>
      </c>
    </row>
    <row r="10" spans="1:12" ht="12.75">
      <c r="A10" s="9">
        <v>5</v>
      </c>
      <c r="B10" s="25">
        <f>список!V3</f>
        <v>59</v>
      </c>
      <c r="C10" s="26" t="s">
        <v>23</v>
      </c>
      <c r="D10" s="17">
        <f>список!V4</f>
        <v>100</v>
      </c>
      <c r="E10" s="9">
        <f>COUNTIF(список!$V$6:$V$22,"ИСТИНА")</f>
        <v>1</v>
      </c>
      <c r="F10" s="32">
        <f>E10/E$12</f>
        <v>0.058823529411764705</v>
      </c>
      <c r="H10" s="15" t="s">
        <v>42</v>
      </c>
      <c r="I10" s="14"/>
      <c r="J10" s="14"/>
      <c r="K10" s="34"/>
      <c r="L10" s="44" t="s">
        <v>64</v>
      </c>
    </row>
    <row r="11" spans="1:12" ht="12.75">
      <c r="A11" s="15"/>
      <c r="B11" s="14"/>
      <c r="C11" s="14"/>
      <c r="D11" s="14"/>
      <c r="E11" s="26"/>
      <c r="F11" s="17"/>
      <c r="H11" s="39" t="s">
        <v>29</v>
      </c>
      <c r="I11" s="35"/>
      <c r="J11" s="35"/>
      <c r="K11" s="40"/>
      <c r="L11" s="44" t="s">
        <v>65</v>
      </c>
    </row>
    <row r="12" spans="1:12" ht="12.75">
      <c r="A12" s="16" t="s">
        <v>20</v>
      </c>
      <c r="B12" s="12"/>
      <c r="C12" s="12"/>
      <c r="D12" s="13"/>
      <c r="E12" s="65">
        <f>SUM(E7:E10)</f>
        <v>17</v>
      </c>
      <c r="F12" s="66"/>
      <c r="H12" s="15" t="s">
        <v>30</v>
      </c>
      <c r="I12" s="14"/>
      <c r="J12" s="14"/>
      <c r="K12" s="34"/>
      <c r="L12" s="44" t="s">
        <v>66</v>
      </c>
    </row>
    <row r="13" spans="8:12" ht="12.75">
      <c r="H13" s="39" t="s">
        <v>31</v>
      </c>
      <c r="I13" s="35"/>
      <c r="J13" s="35"/>
      <c r="K13" s="40"/>
      <c r="L13" s="44" t="s">
        <v>67</v>
      </c>
    </row>
    <row r="14" spans="1:12" ht="12.75">
      <c r="A14" s="18"/>
      <c r="B14" s="18"/>
      <c r="C14" s="18"/>
      <c r="D14" s="19" t="s">
        <v>21</v>
      </c>
      <c r="E14" s="67">
        <f>(E7*A7+E8*A8+E9*A9+E10*A10)/E12</f>
        <v>3.9411764705882355</v>
      </c>
      <c r="F14" s="67"/>
      <c r="H14" s="15" t="s">
        <v>32</v>
      </c>
      <c r="I14" s="14"/>
      <c r="J14" s="14"/>
      <c r="K14" s="34"/>
      <c r="L14" s="44" t="s">
        <v>68</v>
      </c>
    </row>
    <row r="19" spans="1:12" s="20" customFormat="1" ht="18" customHeight="1">
      <c r="A19" s="59" t="s">
        <v>43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ht="3.75" customHeight="1"/>
    <row r="38" ht="27" customHeight="1"/>
    <row r="39" spans="1:12" s="20" customFormat="1" ht="15.75">
      <c r="A39" s="59" t="s">
        <v>26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</row>
  </sheetData>
  <sheetProtection/>
  <mergeCells count="11">
    <mergeCell ref="A1:L1"/>
    <mergeCell ref="A2:L2"/>
    <mergeCell ref="A19:L19"/>
    <mergeCell ref="B6:D6"/>
    <mergeCell ref="E6:F6"/>
    <mergeCell ref="E12:F12"/>
    <mergeCell ref="E14:F14"/>
    <mergeCell ref="H6:K6"/>
    <mergeCell ref="A4:F4"/>
    <mergeCell ref="H4:L4"/>
    <mergeCell ref="A39:L39"/>
  </mergeCells>
  <printOptions horizontalCentered="1"/>
  <pageMargins left="0.7874015748031497" right="0.31496062992125984" top="0.3937007874015748" bottom="0.5905511811023623" header="0.3937007874015748" footer="0.31496062992125984"/>
  <pageSetup horizontalDpi="600" verticalDpi="600" orientation="portrait" paperSize="9" r:id="rId2"/>
  <headerFooter alignWithMargins="0">
    <oddFooter>&amp;L(с) РЦОИ Ульяновск, 2014&amp;RСформировано: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3" sqref="E3"/>
    </sheetView>
  </sheetViews>
  <sheetFormatPr defaultColWidth="9.00390625" defaultRowHeight="12.75"/>
  <sheetData>
    <row r="1" spans="1:5" ht="23.25">
      <c r="A1" t="s">
        <v>69</v>
      </c>
      <c r="B1">
        <v>0.9411764705882353</v>
      </c>
      <c r="E1" s="33" t="s">
        <v>27</v>
      </c>
    </row>
    <row r="2" spans="1:2" ht="12.75">
      <c r="A2" t="s">
        <v>70</v>
      </c>
      <c r="B2">
        <v>0.9411764705882353</v>
      </c>
    </row>
    <row r="3" spans="1:2" ht="12.75">
      <c r="A3" t="s">
        <v>71</v>
      </c>
      <c r="B3">
        <v>0.7647058823529411</v>
      </c>
    </row>
    <row r="4" spans="1:2" ht="12.75">
      <c r="A4" t="s">
        <v>72</v>
      </c>
      <c r="B4">
        <v>0.5882352941176471</v>
      </c>
    </row>
    <row r="5" spans="1:2" ht="12.75">
      <c r="A5" t="s">
        <v>73</v>
      </c>
      <c r="B5">
        <v>0.8235294117647058</v>
      </c>
    </row>
    <row r="6" spans="1:2" ht="12.75">
      <c r="A6" t="s">
        <v>74</v>
      </c>
      <c r="B6">
        <v>0.9411764705882353</v>
      </c>
    </row>
    <row r="7" spans="1:2" ht="12.75">
      <c r="A7" t="s">
        <v>75</v>
      </c>
      <c r="B7">
        <v>0.8235294117647058</v>
      </c>
    </row>
    <row r="8" spans="1:2" ht="12.75">
      <c r="A8" t="s">
        <v>76</v>
      </c>
      <c r="B8">
        <v>0.8823529411764706</v>
      </c>
    </row>
    <row r="9" spans="1:2" ht="12.75">
      <c r="A9" t="s">
        <v>77</v>
      </c>
      <c r="B9">
        <v>0.7647058823529411</v>
      </c>
    </row>
    <row r="10" spans="1:2" ht="12.75">
      <c r="A10" t="s">
        <v>78</v>
      </c>
      <c r="B10">
        <v>0.5882352941176471</v>
      </c>
    </row>
    <row r="11" spans="1:2" ht="12.75">
      <c r="A11" t="s">
        <v>79</v>
      </c>
      <c r="B11">
        <v>1</v>
      </c>
    </row>
    <row r="12" spans="1:2" ht="12.75">
      <c r="A12" t="s">
        <v>80</v>
      </c>
      <c r="B12">
        <v>1</v>
      </c>
    </row>
    <row r="13" spans="1:2" ht="12.75">
      <c r="A13" t="s">
        <v>81</v>
      </c>
      <c r="B13">
        <v>0.7647058823529411</v>
      </c>
    </row>
    <row r="14" spans="1:2" ht="12.75">
      <c r="A14" t="s">
        <v>82</v>
      </c>
      <c r="B14">
        <v>0.7647058823529411</v>
      </c>
    </row>
    <row r="15" spans="1:2" ht="12.75">
      <c r="A15" t="s">
        <v>83</v>
      </c>
      <c r="B15">
        <v>0.8235294117647058</v>
      </c>
    </row>
    <row r="16" spans="1:2" ht="12.75">
      <c r="A16" t="s">
        <v>84</v>
      </c>
      <c r="B16">
        <v>0.7058823529411765</v>
      </c>
    </row>
    <row r="17" spans="1:2" ht="12.75">
      <c r="A17" t="s">
        <v>85</v>
      </c>
      <c r="B17">
        <v>0.5294117647058824</v>
      </c>
    </row>
    <row r="18" spans="1:2" ht="12.75">
      <c r="A18" t="s">
        <v>86</v>
      </c>
      <c r="B18">
        <v>0.6470588235294118</v>
      </c>
    </row>
    <row r="19" spans="1:2" ht="12.75">
      <c r="A19" t="s">
        <v>87</v>
      </c>
      <c r="B19">
        <v>0.7058823529411765</v>
      </c>
    </row>
    <row r="20" spans="1:2" ht="12.75">
      <c r="A20" t="s">
        <v>88</v>
      </c>
      <c r="B20">
        <v>0.35294117647058826</v>
      </c>
    </row>
    <row r="21" spans="1:2" ht="12.75">
      <c r="A21" t="s">
        <v>89</v>
      </c>
      <c r="B21">
        <v>0.35294117647058826</v>
      </c>
    </row>
    <row r="22" spans="1:2" ht="12.75">
      <c r="A22" t="s">
        <v>90</v>
      </c>
      <c r="B22">
        <v>0.11764705882352941</v>
      </c>
    </row>
    <row r="23" spans="1:2" ht="12.75">
      <c r="A23" t="s">
        <v>91</v>
      </c>
      <c r="B23">
        <v>0.14705882352941177</v>
      </c>
    </row>
    <row r="24" spans="1:2" ht="12.75">
      <c r="A24" t="s">
        <v>92</v>
      </c>
      <c r="B24">
        <v>0.29411764705882354</v>
      </c>
    </row>
    <row r="25" spans="1:2" ht="12.75">
      <c r="A25" t="s">
        <v>93</v>
      </c>
      <c r="B25">
        <v>0.09803921568627451</v>
      </c>
    </row>
    <row r="26" spans="1:2" ht="12.75">
      <c r="A26" t="s">
        <v>94</v>
      </c>
      <c r="B26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2013-12-02T14:47:21Z</cp:lastPrinted>
  <dcterms:created xsi:type="dcterms:W3CDTF">2002-04-10T10:02:29Z</dcterms:created>
  <dcterms:modified xsi:type="dcterms:W3CDTF">2015-03-27T13:51:29Z</dcterms:modified>
  <cp:category/>
  <cp:version/>
  <cp:contentType/>
  <cp:contentStatus/>
</cp:coreProperties>
</file>